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2969286-3065-4ABD-A8D0-606771FEE7F0}" xr6:coauthVersionLast="47" xr6:coauthVersionMax="47" xr10:uidLastSave="{00000000-0000-0000-0000-000000000000}"/>
  <bookViews>
    <workbookView xWindow="-120" yWindow="-120" windowWidth="29040" windowHeight="15840" xr2:uid="{DEFF09C8-2267-4AF3-AE84-FE2DA4A055E2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K34" i="1" s="1"/>
  <c r="N34" i="1" s="1"/>
  <c r="I33" i="1"/>
  <c r="K33" i="1" s="1"/>
  <c r="N33" i="1" s="1"/>
  <c r="I32" i="1"/>
  <c r="K32" i="1" s="1"/>
  <c r="N32" i="1" s="1"/>
  <c r="I31" i="1"/>
  <c r="K31" i="1" s="1"/>
  <c r="N31" i="1" s="1"/>
  <c r="I30" i="1"/>
  <c r="K30" i="1" s="1"/>
  <c r="N30" i="1" s="1"/>
  <c r="I29" i="1"/>
  <c r="K29" i="1" s="1"/>
  <c r="N29" i="1" s="1"/>
  <c r="I28" i="1"/>
  <c r="K28" i="1" s="1"/>
  <c r="N28" i="1" s="1"/>
  <c r="I27" i="1"/>
  <c r="K27" i="1" s="1"/>
  <c r="N27" i="1" s="1"/>
  <c r="I26" i="1"/>
  <c r="K26" i="1" s="1"/>
  <c r="N26" i="1" s="1"/>
  <c r="I25" i="1"/>
  <c r="K25" i="1" s="1"/>
  <c r="N25" i="1" s="1"/>
  <c r="I24" i="1"/>
  <c r="K24" i="1" s="1"/>
  <c r="N24" i="1" s="1"/>
  <c r="I23" i="1"/>
  <c r="K23" i="1" s="1"/>
  <c r="N23" i="1" s="1"/>
  <c r="I22" i="1"/>
  <c r="K22" i="1" s="1"/>
  <c r="N22" i="1" s="1"/>
  <c r="I21" i="1"/>
  <c r="K21" i="1" s="1"/>
  <c r="N21" i="1" s="1"/>
  <c r="I20" i="1"/>
  <c r="K20" i="1" s="1"/>
  <c r="N20" i="1" s="1"/>
  <c r="I19" i="1"/>
  <c r="K19" i="1" s="1"/>
  <c r="N19" i="1" s="1"/>
  <c r="I18" i="1"/>
  <c r="K18" i="1" s="1"/>
  <c r="N18" i="1" s="1"/>
  <c r="I17" i="1"/>
  <c r="K17" i="1" s="1"/>
  <c r="N17" i="1" s="1"/>
  <c r="I16" i="1"/>
  <c r="K16" i="1" s="1"/>
  <c r="N16" i="1" s="1"/>
  <c r="I15" i="1"/>
  <c r="K15" i="1" s="1"/>
  <c r="N15" i="1" s="1"/>
  <c r="I13" i="1"/>
  <c r="K13" i="1" s="1"/>
  <c r="N13" i="1" s="1"/>
  <c r="I12" i="1"/>
  <c r="K12" i="1" s="1"/>
  <c r="N12" i="1" s="1"/>
  <c r="I11" i="1"/>
  <c r="K11" i="1" s="1"/>
  <c r="N11" i="1" s="1"/>
  <c r="I10" i="1"/>
  <c r="K10" i="1" s="1"/>
  <c r="N10" i="1" s="1"/>
  <c r="I9" i="1"/>
  <c r="K9" i="1" s="1"/>
  <c r="N9" i="1" s="1"/>
  <c r="I8" i="1"/>
  <c r="K8" i="1" s="1"/>
  <c r="N8" i="1" s="1"/>
  <c r="I14" i="1"/>
  <c r="K14" i="1" s="1"/>
  <c r="N14" i="1" s="1"/>
  <c r="I7" i="1"/>
  <c r="K7" i="1" s="1"/>
  <c r="N7" i="1" s="1"/>
  <c r="I6" i="1"/>
  <c r="K6" i="1" s="1"/>
  <c r="N6" i="1" s="1"/>
</calcChain>
</file>

<file path=xl/sharedStrings.xml><?xml version="1.0" encoding="utf-8"?>
<sst xmlns="http://schemas.openxmlformats.org/spreadsheetml/2006/main" count="229" uniqueCount="156">
  <si>
    <t>Öğrenci No</t>
  </si>
  <si>
    <t>Öğrencinin Adı</t>
  </si>
  <si>
    <t>Öğrencinin Soyadı</t>
  </si>
  <si>
    <t>Fakülte/Yüksekokul</t>
  </si>
  <si>
    <t>Bölüm/Program</t>
  </si>
  <si>
    <t>Yazılı Sınav Sonucu</t>
  </si>
  <si>
    <t>Sözlü Sınav Sonucu</t>
  </si>
  <si>
    <t xml:space="preserve"> Erasmus+ Dil Puanı</t>
  </si>
  <si>
    <t>Akademik Ortalama</t>
  </si>
  <si>
    <t>Hareketlilik Puanı</t>
  </si>
  <si>
    <t>Öncelik Durumu</t>
  </si>
  <si>
    <t>Değerlendirme</t>
  </si>
  <si>
    <t>Erasmus+ Nihai Puanı</t>
  </si>
  <si>
    <t>Durum</t>
  </si>
  <si>
    <t>Hareketlilik Ülkesi</t>
  </si>
  <si>
    <t>200301118</t>
  </si>
  <si>
    <t>Me***</t>
  </si>
  <si>
    <t>Ka***</t>
  </si>
  <si>
    <t>Hukuk Fakültesi</t>
  </si>
  <si>
    <t>Hukuk Pr.</t>
  </si>
  <si>
    <t>Kabul Mektubu Var (+)</t>
  </si>
  <si>
    <t>ASİL 1</t>
  </si>
  <si>
    <t>Hollanda</t>
  </si>
  <si>
    <t>205028002</t>
  </si>
  <si>
    <t>Ze***</t>
  </si>
  <si>
    <t>Du***</t>
  </si>
  <si>
    <t>Lisansüstü Eğitim Enstitüsü</t>
  </si>
  <si>
    <t>Kimya Eğitimi (Yl) (Tezli)</t>
  </si>
  <si>
    <t xml:space="preserve">Kabul Mektubu Var (+)     </t>
  </si>
  <si>
    <t>ASİL 2</t>
  </si>
  <si>
    <t>Portekiz</t>
  </si>
  <si>
    <t>190301059</t>
  </si>
  <si>
    <t>Mu***</t>
  </si>
  <si>
    <t>Yı***</t>
  </si>
  <si>
    <t>Kabul Mektubu Var (+)                             Deprem Bölgesi İkamet (+)</t>
  </si>
  <si>
    <t>ASİL 3</t>
  </si>
  <si>
    <t>Almanya</t>
  </si>
  <si>
    <t>205022006</t>
  </si>
  <si>
    <t>Şe***</t>
  </si>
  <si>
    <t>Ba***</t>
  </si>
  <si>
    <t>Gazetecilik (Yl) (Tezli)</t>
  </si>
  <si>
    <t>Her İki Hareketlilikik Başvuru (-)</t>
  </si>
  <si>
    <t>ASİL 4</t>
  </si>
  <si>
    <t>İtalya</t>
  </si>
  <si>
    <t>190301239</t>
  </si>
  <si>
    <t>Zü***</t>
  </si>
  <si>
    <t>Al***</t>
  </si>
  <si>
    <t>YOK</t>
  </si>
  <si>
    <t>ASİL 5</t>
  </si>
  <si>
    <t>210801016</t>
  </si>
  <si>
    <t>Ak***</t>
  </si>
  <si>
    <t>Spor Bilimleri Fakültesi</t>
  </si>
  <si>
    <t>Antrenörlük Eğitimi Pr.</t>
  </si>
  <si>
    <t>Öğrenim Hareketliliği Yaptı (-)</t>
  </si>
  <si>
    <t>ASİL 6</t>
  </si>
  <si>
    <t>200301200</t>
  </si>
  <si>
    <t>Be***</t>
  </si>
  <si>
    <t>Kabul Mektubu Var (+)                                   Her İki Hareketlilikik Başvuru (-)</t>
  </si>
  <si>
    <t>ASİL 7</t>
  </si>
  <si>
    <t>381261</t>
  </si>
  <si>
    <t>Ar***</t>
  </si>
  <si>
    <t>Gü***</t>
  </si>
  <si>
    <t>Deprem Bölgesi İkamet (+)</t>
  </si>
  <si>
    <t>ASİL 8</t>
  </si>
  <si>
    <t>200802026</t>
  </si>
  <si>
    <t>Öz***</t>
  </si>
  <si>
    <t>Beden Eğitimi Ve Spor Öğretmenliği Pr.</t>
  </si>
  <si>
    <t>YEDEK 1</t>
  </si>
  <si>
    <t>190301110</t>
  </si>
  <si>
    <t>Si***</t>
  </si>
  <si>
    <t>Kü***</t>
  </si>
  <si>
    <t>YEDEK 2</t>
  </si>
  <si>
    <t>210301235</t>
  </si>
  <si>
    <t>De***</t>
  </si>
  <si>
    <t>YEDEK 3</t>
  </si>
  <si>
    <t>190301129</t>
  </si>
  <si>
    <t>Bu***</t>
  </si>
  <si>
    <t>Yü***</t>
  </si>
  <si>
    <t>YEDEK 4</t>
  </si>
  <si>
    <t>380573</t>
  </si>
  <si>
    <t>Ya***</t>
  </si>
  <si>
    <t>Şa***</t>
  </si>
  <si>
    <t>Fatih Eğitim Fakültesi</t>
  </si>
  <si>
    <t>İngilizce Öğretmenliği Pr.</t>
  </si>
  <si>
    <t>YEDEK 5</t>
  </si>
  <si>
    <t>2202052</t>
  </si>
  <si>
    <t>Er***</t>
  </si>
  <si>
    <t>Sa***</t>
  </si>
  <si>
    <t>Rehberlik Ve Psikolojik Danışmanlık Pr.</t>
  </si>
  <si>
    <t>YEDEK 6</t>
  </si>
  <si>
    <t>377334</t>
  </si>
  <si>
    <t>Ul***</t>
  </si>
  <si>
    <t>İlahiyat Fakültesi</t>
  </si>
  <si>
    <t>İlahiyat Pr.</t>
  </si>
  <si>
    <t>Öğrenim Hareketliliği Yaptı (-)                  Kabul Mektubu Var (+)</t>
  </si>
  <si>
    <t>YEDEK 7</t>
  </si>
  <si>
    <t>205031003</t>
  </si>
  <si>
    <t>Hü***</t>
  </si>
  <si>
    <t>Matematik Eğitimi (Yl) (Tezli)</t>
  </si>
  <si>
    <t>Öğrenim Hareketliliği Yaptı (-)  StajHareketliliği Yaptı (-)                      Kabul Mektubu Var (+)</t>
  </si>
  <si>
    <t>YEDEK 8</t>
  </si>
  <si>
    <t>200803006</t>
  </si>
  <si>
    <t>Öm***</t>
  </si>
  <si>
    <t>Spor Yöneticiliği Pr.</t>
  </si>
  <si>
    <t>YEDEK 9</t>
  </si>
  <si>
    <t>190301164</t>
  </si>
  <si>
    <t>Üm***</t>
  </si>
  <si>
    <t>Av***</t>
  </si>
  <si>
    <t>Staj Hareketliliği Yaptı (-)             Kabul Mektubu Var (+)</t>
  </si>
  <si>
    <t>YEDEK 10</t>
  </si>
  <si>
    <t>191002012</t>
  </si>
  <si>
    <t>En***</t>
  </si>
  <si>
    <t>Iş***</t>
  </si>
  <si>
    <t>YEDEK 11</t>
  </si>
  <si>
    <t>191002014</t>
  </si>
  <si>
    <t>YEDEK 12</t>
  </si>
  <si>
    <t>190301187</t>
  </si>
  <si>
    <t>Fu***</t>
  </si>
  <si>
    <t>YEDEK 13</t>
  </si>
  <si>
    <t>381100</t>
  </si>
  <si>
    <t>Em***</t>
  </si>
  <si>
    <t>To***</t>
  </si>
  <si>
    <t>İletişim Fakültesi</t>
  </si>
  <si>
    <t>Halkla İlişkiler Ve Reklamcılık Pr.</t>
  </si>
  <si>
    <t>YEDEK 14</t>
  </si>
  <si>
    <t>190301047</t>
  </si>
  <si>
    <t>Co***</t>
  </si>
  <si>
    <t>YEDEK 15</t>
  </si>
  <si>
    <t>200301241</t>
  </si>
  <si>
    <t>Es***</t>
  </si>
  <si>
    <t>Ca***</t>
  </si>
  <si>
    <t>YEDEK 16</t>
  </si>
  <si>
    <t>200301093</t>
  </si>
  <si>
    <t>Nu***</t>
  </si>
  <si>
    <t>Kı***</t>
  </si>
  <si>
    <t>YEDEK 17</t>
  </si>
  <si>
    <t>201001001</t>
  </si>
  <si>
    <t>Ce***</t>
  </si>
  <si>
    <t>Ko***</t>
  </si>
  <si>
    <t>Devlet Konservatuvarı</t>
  </si>
  <si>
    <t>Müzik Teorisi Pr.</t>
  </si>
  <si>
    <t>YEDEK 18</t>
  </si>
  <si>
    <t>200103014</t>
  </si>
  <si>
    <t>Müzik Öğretmenliği Pr.</t>
  </si>
  <si>
    <t xml:space="preserve">Öğrenim Hareketliliği Yaptı (-) </t>
  </si>
  <si>
    <t>YEDEK 19</t>
  </si>
  <si>
    <t>190301033</t>
  </si>
  <si>
    <t>Ah***</t>
  </si>
  <si>
    <t>Ço***</t>
  </si>
  <si>
    <t>StajHareketliliği Yaptı (-)</t>
  </si>
  <si>
    <t>191002030</t>
  </si>
  <si>
    <t>Su***</t>
  </si>
  <si>
    <t>Da***</t>
  </si>
  <si>
    <t>Kabul Mektubu Var (+)                             Deprem Bölgesi İkamet (+)                  Staj Hareketliliği Yaptı (-)</t>
  </si>
  <si>
    <t>KABUL MEKTUBU YOK</t>
  </si>
  <si>
    <t>Erasmus+ Öğrenci Staj Hareketliliği Nihai Değerlendirme Sonuçları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</si>
</sst>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5" borderId="0" applyNumberFormat="0" applyBorder="0" applyAlignment="0" applyProtection="0"/>
  </cellStyleXfs>
  <cellXfs count="23">
    <xf numFmtId="0" fontId="0" fillId="0" borderId="0" xfId="0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2" borderId="1" xfId="1" applyBorder="1"/>
    <xf numFmtId="0" fontId="1" fillId="2" borderId="1" xfId="1" applyBorder="1" applyAlignment="1">
      <alignment horizontal="center" vertical="center"/>
    </xf>
    <xf numFmtId="2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left" vertical="center"/>
    </xf>
    <xf numFmtId="0" fontId="1" fillId="2" borderId="1" xfId="1" applyBorder="1" applyAlignment="1">
      <alignment horizontal="center" vertical="center" wrapText="1"/>
    </xf>
    <xf numFmtId="0" fontId="1" fillId="2" borderId="1" xfId="1" applyBorder="1" applyAlignment="1">
      <alignment vertical="center"/>
    </xf>
    <xf numFmtId="0" fontId="1" fillId="2" borderId="2" xfId="1" applyBorder="1" applyAlignment="1">
      <alignment horizontal="center" vertical="center"/>
    </xf>
    <xf numFmtId="0" fontId="2" fillId="3" borderId="1" xfId="2" applyBorder="1"/>
    <xf numFmtId="0" fontId="2" fillId="3" borderId="1" xfId="2" applyBorder="1" applyAlignment="1">
      <alignment horizontal="center" vertical="center"/>
    </xf>
    <xf numFmtId="2" fontId="2" fillId="3" borderId="1" xfId="2" applyNumberFormat="1" applyBorder="1" applyAlignment="1">
      <alignment horizontal="center" vertical="center"/>
    </xf>
    <xf numFmtId="0" fontId="2" fillId="3" borderId="1" xfId="2" applyBorder="1" applyAlignment="1">
      <alignment horizontal="center"/>
    </xf>
    <xf numFmtId="0" fontId="2" fillId="3" borderId="1" xfId="2" applyBorder="1" applyAlignment="1">
      <alignment vertical="center"/>
    </xf>
    <xf numFmtId="0" fontId="2" fillId="3" borderId="1" xfId="2" applyBorder="1" applyAlignment="1">
      <alignment horizontal="center" vertical="center" wrapText="1"/>
    </xf>
    <xf numFmtId="0" fontId="5" fillId="5" borderId="1" xfId="3" applyBorder="1"/>
    <xf numFmtId="0" fontId="5" fillId="5" borderId="1" xfId="3" applyBorder="1" applyAlignment="1">
      <alignment horizontal="center" vertical="center"/>
    </xf>
    <xf numFmtId="2" fontId="5" fillId="5" borderId="1" xfId="3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4">
    <cellStyle name="İyi" xfId="1" builtinId="26"/>
    <cellStyle name="Kötü" xfId="3" builtinId="27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F5FE-BD49-4069-86CD-08382AD624A2}">
  <dimension ref="B2:P34"/>
  <sheetViews>
    <sheetView tabSelected="1" zoomScale="80" zoomScaleNormal="80" workbookViewId="0">
      <selection activeCell="K36" sqref="K36"/>
    </sheetView>
  </sheetViews>
  <sheetFormatPr defaultRowHeight="15" x14ac:dyDescent="0.25"/>
  <cols>
    <col min="2" max="2" width="10.85546875" bestFit="1" customWidth="1"/>
    <col min="3" max="3" width="14.28515625" bestFit="1" customWidth="1"/>
    <col min="4" max="4" width="17.28515625" bestFit="1" customWidth="1"/>
    <col min="5" max="5" width="25.140625" bestFit="1" customWidth="1"/>
    <col min="6" max="6" width="36.42578125" bestFit="1" customWidth="1"/>
    <col min="7" max="8" width="18" style="21" bestFit="1" customWidth="1"/>
    <col min="9" max="9" width="18.28515625" style="21" bestFit="1" customWidth="1"/>
    <col min="10" max="10" width="18.7109375" style="21" bestFit="1" customWidth="1"/>
    <col min="11" max="11" width="16.85546875" style="21" bestFit="1" customWidth="1"/>
    <col min="12" max="12" width="29.7109375" style="21" bestFit="1" customWidth="1"/>
    <col min="13" max="13" width="14.5703125" bestFit="1" customWidth="1"/>
    <col min="14" max="14" width="20.140625" style="20" bestFit="1" customWidth="1"/>
    <col min="15" max="15" width="20" style="21" bestFit="1" customWidth="1"/>
    <col min="16" max="16" width="17.5703125" bestFit="1" customWidth="1"/>
  </cols>
  <sheetData>
    <row r="2" spans="2:16" ht="15" customHeight="1" x14ac:dyDescent="0.25">
      <c r="B2" s="22" t="s">
        <v>155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ht="15" customHeigh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5" spans="2:16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3" t="s">
        <v>11</v>
      </c>
      <c r="N5" s="2" t="s">
        <v>12</v>
      </c>
      <c r="O5" s="2" t="s">
        <v>13</v>
      </c>
      <c r="P5" s="1" t="s">
        <v>14</v>
      </c>
    </row>
    <row r="6" spans="2:16" x14ac:dyDescent="0.25"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5">
        <v>94</v>
      </c>
      <c r="H6" s="5">
        <v>95</v>
      </c>
      <c r="I6" s="5">
        <f t="shared" ref="I6:I34" si="0" xml:space="preserve"> (G6*0.5) + (H6*0.5)</f>
        <v>94.5</v>
      </c>
      <c r="J6" s="6">
        <v>83.9</v>
      </c>
      <c r="K6" s="5">
        <f t="shared" ref="K6:K34" si="1" xml:space="preserve"> (I6*0.5)+(J6*0.5)</f>
        <v>89.2</v>
      </c>
      <c r="L6" s="5" t="s">
        <v>20</v>
      </c>
      <c r="M6" s="5">
        <v>10</v>
      </c>
      <c r="N6" s="5">
        <f xml:space="preserve"> K6+M6</f>
        <v>99.2</v>
      </c>
      <c r="O6" s="5" t="s">
        <v>21</v>
      </c>
      <c r="P6" s="5" t="s">
        <v>22</v>
      </c>
    </row>
    <row r="7" spans="2:16" x14ac:dyDescent="0.25">
      <c r="B7" s="4" t="s">
        <v>23</v>
      </c>
      <c r="C7" s="4" t="s">
        <v>24</v>
      </c>
      <c r="D7" s="4" t="s">
        <v>25</v>
      </c>
      <c r="E7" s="4" t="s">
        <v>26</v>
      </c>
      <c r="F7" s="4" t="s">
        <v>27</v>
      </c>
      <c r="G7" s="5">
        <v>80</v>
      </c>
      <c r="H7" s="5">
        <v>60</v>
      </c>
      <c r="I7" s="5">
        <f t="shared" si="0"/>
        <v>70</v>
      </c>
      <c r="J7" s="6">
        <v>96.73</v>
      </c>
      <c r="K7" s="5">
        <f t="shared" si="1"/>
        <v>83.365000000000009</v>
      </c>
      <c r="L7" s="5" t="s">
        <v>28</v>
      </c>
      <c r="M7" s="5">
        <v>10</v>
      </c>
      <c r="N7" s="5">
        <f xml:space="preserve"> K7+M7</f>
        <v>93.365000000000009</v>
      </c>
      <c r="O7" s="5" t="s">
        <v>29</v>
      </c>
      <c r="P7" s="5" t="s">
        <v>30</v>
      </c>
    </row>
    <row r="8" spans="2:16" x14ac:dyDescent="0.25">
      <c r="B8" s="17" t="s">
        <v>37</v>
      </c>
      <c r="C8" s="17" t="s">
        <v>38</v>
      </c>
      <c r="D8" s="17" t="s">
        <v>39</v>
      </c>
      <c r="E8" s="17" t="s">
        <v>26</v>
      </c>
      <c r="F8" s="17" t="s">
        <v>40</v>
      </c>
      <c r="G8" s="18">
        <v>78</v>
      </c>
      <c r="H8" s="18">
        <v>100</v>
      </c>
      <c r="I8" s="18">
        <f t="shared" si="0"/>
        <v>89</v>
      </c>
      <c r="J8" s="19">
        <v>98.36</v>
      </c>
      <c r="K8" s="18">
        <f t="shared" si="1"/>
        <v>93.68</v>
      </c>
      <c r="L8" s="18" t="s">
        <v>41</v>
      </c>
      <c r="M8" s="18">
        <v>10</v>
      </c>
      <c r="N8" s="18">
        <f>K8-M8</f>
        <v>83.68</v>
      </c>
      <c r="O8" s="18" t="s">
        <v>154</v>
      </c>
      <c r="P8" s="18" t="s">
        <v>43</v>
      </c>
    </row>
    <row r="9" spans="2:16" x14ac:dyDescent="0.25">
      <c r="B9" s="4" t="s">
        <v>44</v>
      </c>
      <c r="C9" s="4" t="s">
        <v>45</v>
      </c>
      <c r="D9" s="4" t="s">
        <v>46</v>
      </c>
      <c r="E9" s="4" t="s">
        <v>18</v>
      </c>
      <c r="F9" s="4" t="s">
        <v>19</v>
      </c>
      <c r="G9" s="5">
        <v>72</v>
      </c>
      <c r="H9" s="5">
        <v>90</v>
      </c>
      <c r="I9" s="5">
        <f t="shared" si="0"/>
        <v>81</v>
      </c>
      <c r="J9" s="6">
        <v>85.53</v>
      </c>
      <c r="K9" s="5">
        <f t="shared" si="1"/>
        <v>83.265000000000001</v>
      </c>
      <c r="L9" s="5" t="s">
        <v>47</v>
      </c>
      <c r="M9" s="5">
        <v>0</v>
      </c>
      <c r="N9" s="5">
        <f>K9+M9</f>
        <v>83.265000000000001</v>
      </c>
      <c r="O9" s="5" t="s">
        <v>35</v>
      </c>
      <c r="P9" s="5" t="s">
        <v>36</v>
      </c>
    </row>
    <row r="10" spans="2:16" x14ac:dyDescent="0.25">
      <c r="B10" s="17" t="s">
        <v>49</v>
      </c>
      <c r="C10" s="17" t="s">
        <v>16</v>
      </c>
      <c r="D10" s="17" t="s">
        <v>50</v>
      </c>
      <c r="E10" s="17" t="s">
        <v>51</v>
      </c>
      <c r="F10" s="17" t="s">
        <v>52</v>
      </c>
      <c r="G10" s="18">
        <v>84</v>
      </c>
      <c r="H10" s="18">
        <v>95</v>
      </c>
      <c r="I10" s="18">
        <f t="shared" si="0"/>
        <v>89.5</v>
      </c>
      <c r="J10" s="19">
        <v>94.86</v>
      </c>
      <c r="K10" s="18">
        <f t="shared" si="1"/>
        <v>92.18</v>
      </c>
      <c r="L10" s="18" t="s">
        <v>53</v>
      </c>
      <c r="M10" s="18">
        <v>10</v>
      </c>
      <c r="N10" s="18">
        <f>K10-M10</f>
        <v>82.18</v>
      </c>
      <c r="O10" s="18" t="s">
        <v>154</v>
      </c>
      <c r="P10" s="18" t="s">
        <v>36</v>
      </c>
    </row>
    <row r="11" spans="2:16" ht="30" x14ac:dyDescent="0.25">
      <c r="B11" s="9" t="s">
        <v>55</v>
      </c>
      <c r="C11" s="9" t="s">
        <v>56</v>
      </c>
      <c r="D11" s="9" t="s">
        <v>17</v>
      </c>
      <c r="E11" s="9" t="s">
        <v>18</v>
      </c>
      <c r="F11" s="9" t="s">
        <v>19</v>
      </c>
      <c r="G11" s="5">
        <v>92</v>
      </c>
      <c r="H11" s="5">
        <v>94</v>
      </c>
      <c r="I11" s="5">
        <f t="shared" si="0"/>
        <v>93</v>
      </c>
      <c r="J11" s="6">
        <v>71.3</v>
      </c>
      <c r="K11" s="5">
        <f t="shared" si="1"/>
        <v>82.15</v>
      </c>
      <c r="L11" s="8" t="s">
        <v>57</v>
      </c>
      <c r="M11" s="5">
        <v>0</v>
      </c>
      <c r="N11" s="5">
        <f>K11+M11</f>
        <v>82.15</v>
      </c>
      <c r="O11" s="5" t="s">
        <v>42</v>
      </c>
      <c r="P11" s="5" t="s">
        <v>36</v>
      </c>
    </row>
    <row r="12" spans="2:16" x14ac:dyDescent="0.25">
      <c r="B12" s="4" t="s">
        <v>59</v>
      </c>
      <c r="C12" s="4" t="s">
        <v>60</v>
      </c>
      <c r="D12" s="4" t="s">
        <v>61</v>
      </c>
      <c r="E12" s="4" t="s">
        <v>18</v>
      </c>
      <c r="F12" s="4" t="s">
        <v>19</v>
      </c>
      <c r="G12" s="5">
        <v>80</v>
      </c>
      <c r="H12" s="5">
        <v>85</v>
      </c>
      <c r="I12" s="5">
        <f t="shared" si="0"/>
        <v>82.5</v>
      </c>
      <c r="J12" s="6">
        <v>61.73</v>
      </c>
      <c r="K12" s="5">
        <f t="shared" si="1"/>
        <v>72.114999999999995</v>
      </c>
      <c r="L12" s="5" t="s">
        <v>62</v>
      </c>
      <c r="M12" s="5">
        <v>10</v>
      </c>
      <c r="N12" s="5">
        <f xml:space="preserve"> K12+M12</f>
        <v>82.114999999999995</v>
      </c>
      <c r="O12" s="10" t="s">
        <v>48</v>
      </c>
      <c r="P12" s="5" t="s">
        <v>36</v>
      </c>
    </row>
    <row r="13" spans="2:16" x14ac:dyDescent="0.25">
      <c r="B13" s="4" t="s">
        <v>64</v>
      </c>
      <c r="C13" s="4" t="s">
        <v>65</v>
      </c>
      <c r="D13" s="4" t="s">
        <v>65</v>
      </c>
      <c r="E13" s="4" t="s">
        <v>51</v>
      </c>
      <c r="F13" s="4" t="s">
        <v>66</v>
      </c>
      <c r="G13" s="5">
        <v>80</v>
      </c>
      <c r="H13" s="5">
        <v>70</v>
      </c>
      <c r="I13" s="5">
        <f t="shared" si="0"/>
        <v>75</v>
      </c>
      <c r="J13" s="6">
        <v>87.16</v>
      </c>
      <c r="K13" s="5">
        <f t="shared" si="1"/>
        <v>81.08</v>
      </c>
      <c r="L13" s="5" t="s">
        <v>47</v>
      </c>
      <c r="M13" s="5">
        <v>0</v>
      </c>
      <c r="N13" s="5">
        <f xml:space="preserve"> K13+M13</f>
        <v>81.08</v>
      </c>
      <c r="O13" s="5" t="s">
        <v>54</v>
      </c>
      <c r="P13" s="5" t="s">
        <v>36</v>
      </c>
    </row>
    <row r="14" spans="2:16" ht="45" x14ac:dyDescent="0.25">
      <c r="B14" s="7" t="s">
        <v>31</v>
      </c>
      <c r="C14" s="7" t="s">
        <v>32</v>
      </c>
      <c r="D14" s="7" t="s">
        <v>33</v>
      </c>
      <c r="E14" s="7" t="s">
        <v>18</v>
      </c>
      <c r="F14" s="7" t="s">
        <v>19</v>
      </c>
      <c r="G14" s="5">
        <v>74</v>
      </c>
      <c r="H14" s="5">
        <v>60</v>
      </c>
      <c r="I14" s="5">
        <f xml:space="preserve"> (G14*0.5) + (H14*0.5)</f>
        <v>67</v>
      </c>
      <c r="J14" s="6">
        <v>73.86</v>
      </c>
      <c r="K14" s="5">
        <f xml:space="preserve"> (I14*0.5)+(J14*0.5)</f>
        <v>70.430000000000007</v>
      </c>
      <c r="L14" s="8" t="s">
        <v>153</v>
      </c>
      <c r="M14" s="5">
        <v>10</v>
      </c>
      <c r="N14" s="5">
        <f>K14+M14</f>
        <v>80.430000000000007</v>
      </c>
      <c r="O14" s="5" t="s">
        <v>58</v>
      </c>
      <c r="P14" s="5" t="s">
        <v>36</v>
      </c>
    </row>
    <row r="15" spans="2:16" ht="30" x14ac:dyDescent="0.25">
      <c r="B15" s="9" t="s">
        <v>68</v>
      </c>
      <c r="C15" s="9" t="s">
        <v>69</v>
      </c>
      <c r="D15" s="9" t="s">
        <v>70</v>
      </c>
      <c r="E15" s="9" t="s">
        <v>18</v>
      </c>
      <c r="F15" s="9" t="s">
        <v>19</v>
      </c>
      <c r="G15" s="5">
        <v>70</v>
      </c>
      <c r="H15" s="5">
        <v>50</v>
      </c>
      <c r="I15" s="5">
        <f t="shared" si="0"/>
        <v>60</v>
      </c>
      <c r="J15" s="6">
        <v>59.16</v>
      </c>
      <c r="K15" s="5">
        <f t="shared" si="1"/>
        <v>59.58</v>
      </c>
      <c r="L15" s="8" t="s">
        <v>34</v>
      </c>
      <c r="M15" s="5">
        <v>20</v>
      </c>
      <c r="N15" s="5">
        <f xml:space="preserve"> K15+M15</f>
        <v>79.58</v>
      </c>
      <c r="O15" s="5" t="s">
        <v>63</v>
      </c>
      <c r="P15" s="5" t="s">
        <v>36</v>
      </c>
    </row>
    <row r="16" spans="2:16" x14ac:dyDescent="0.25">
      <c r="B16" s="11" t="s">
        <v>72</v>
      </c>
      <c r="C16" s="11" t="s">
        <v>73</v>
      </c>
      <c r="D16" s="11" t="s">
        <v>38</v>
      </c>
      <c r="E16" s="11" t="s">
        <v>18</v>
      </c>
      <c r="F16" s="11" t="s">
        <v>19</v>
      </c>
      <c r="G16" s="12">
        <v>70</v>
      </c>
      <c r="H16" s="12">
        <v>80</v>
      </c>
      <c r="I16" s="12">
        <f t="shared" si="0"/>
        <v>75</v>
      </c>
      <c r="J16" s="13">
        <v>82.26</v>
      </c>
      <c r="K16" s="12">
        <f t="shared" si="1"/>
        <v>78.63</v>
      </c>
      <c r="L16" s="12" t="s">
        <v>47</v>
      </c>
      <c r="M16" s="12">
        <v>0</v>
      </c>
      <c r="N16" s="12">
        <f>K16+M16</f>
        <v>78.63</v>
      </c>
      <c r="O16" s="12" t="s">
        <v>67</v>
      </c>
      <c r="P16" s="14"/>
    </row>
    <row r="17" spans="2:16" x14ac:dyDescent="0.25">
      <c r="B17" s="11" t="s">
        <v>75</v>
      </c>
      <c r="C17" s="11" t="s">
        <v>76</v>
      </c>
      <c r="D17" s="11" t="s">
        <v>77</v>
      </c>
      <c r="E17" s="11" t="s">
        <v>18</v>
      </c>
      <c r="F17" s="11" t="s">
        <v>19</v>
      </c>
      <c r="G17" s="12">
        <v>78</v>
      </c>
      <c r="H17" s="12">
        <v>65</v>
      </c>
      <c r="I17" s="12">
        <f t="shared" si="0"/>
        <v>71.5</v>
      </c>
      <c r="J17" s="13">
        <v>65.23</v>
      </c>
      <c r="K17" s="12">
        <f t="shared" si="1"/>
        <v>68.365000000000009</v>
      </c>
      <c r="L17" s="12" t="s">
        <v>20</v>
      </c>
      <c r="M17" s="12">
        <v>10</v>
      </c>
      <c r="N17" s="12">
        <f>K17+M17</f>
        <v>78.365000000000009</v>
      </c>
      <c r="O17" s="12" t="s">
        <v>71</v>
      </c>
      <c r="P17" s="14"/>
    </row>
    <row r="18" spans="2:16" x14ac:dyDescent="0.25">
      <c r="B18" s="11" t="s">
        <v>79</v>
      </c>
      <c r="C18" s="11" t="s">
        <v>80</v>
      </c>
      <c r="D18" s="11" t="s">
        <v>81</v>
      </c>
      <c r="E18" s="11" t="s">
        <v>82</v>
      </c>
      <c r="F18" s="11" t="s">
        <v>83</v>
      </c>
      <c r="G18" s="12">
        <v>88</v>
      </c>
      <c r="H18" s="12">
        <v>100</v>
      </c>
      <c r="I18" s="12">
        <f t="shared" si="0"/>
        <v>94</v>
      </c>
      <c r="J18" s="13">
        <v>78.760000000000005</v>
      </c>
      <c r="K18" s="12">
        <f t="shared" si="1"/>
        <v>86.38</v>
      </c>
      <c r="L18" s="12" t="s">
        <v>53</v>
      </c>
      <c r="M18" s="12">
        <v>10</v>
      </c>
      <c r="N18" s="12">
        <f>K18-M18</f>
        <v>76.38</v>
      </c>
      <c r="O18" s="12" t="s">
        <v>74</v>
      </c>
      <c r="P18" s="14"/>
    </row>
    <row r="19" spans="2:16" x14ac:dyDescent="0.25">
      <c r="B19" s="11" t="s">
        <v>85</v>
      </c>
      <c r="C19" s="11" t="s">
        <v>86</v>
      </c>
      <c r="D19" s="11" t="s">
        <v>87</v>
      </c>
      <c r="E19" s="11" t="s">
        <v>82</v>
      </c>
      <c r="F19" s="11" t="s">
        <v>88</v>
      </c>
      <c r="G19" s="12">
        <v>68</v>
      </c>
      <c r="H19" s="12">
        <v>60</v>
      </c>
      <c r="I19" s="12">
        <f t="shared" si="0"/>
        <v>64</v>
      </c>
      <c r="J19" s="13">
        <v>88.33</v>
      </c>
      <c r="K19" s="12">
        <f t="shared" si="1"/>
        <v>76.164999999999992</v>
      </c>
      <c r="L19" s="12" t="s">
        <v>47</v>
      </c>
      <c r="M19" s="12">
        <v>0</v>
      </c>
      <c r="N19" s="12">
        <f>K19+M19</f>
        <v>76.164999999999992</v>
      </c>
      <c r="O19" s="12" t="s">
        <v>78</v>
      </c>
      <c r="P19" s="14"/>
    </row>
    <row r="20" spans="2:16" ht="30" x14ac:dyDescent="0.25">
      <c r="B20" s="15" t="s">
        <v>90</v>
      </c>
      <c r="C20" s="15" t="s">
        <v>39</v>
      </c>
      <c r="D20" s="15" t="s">
        <v>91</v>
      </c>
      <c r="E20" s="15" t="s">
        <v>92</v>
      </c>
      <c r="F20" s="15" t="s">
        <v>93</v>
      </c>
      <c r="G20" s="12">
        <v>68</v>
      </c>
      <c r="H20" s="12">
        <v>100</v>
      </c>
      <c r="I20" s="12">
        <f t="shared" si="0"/>
        <v>84</v>
      </c>
      <c r="J20" s="13">
        <v>67.8</v>
      </c>
      <c r="K20" s="12">
        <f t="shared" si="1"/>
        <v>75.900000000000006</v>
      </c>
      <c r="L20" s="16" t="s">
        <v>94</v>
      </c>
      <c r="M20" s="12">
        <v>0</v>
      </c>
      <c r="N20" s="12">
        <f>K20-M20</f>
        <v>75.900000000000006</v>
      </c>
      <c r="O20" s="12" t="s">
        <v>84</v>
      </c>
      <c r="P20" s="14"/>
    </row>
    <row r="21" spans="2:16" ht="45" x14ac:dyDescent="0.25">
      <c r="B21" s="15" t="s">
        <v>96</v>
      </c>
      <c r="C21" s="15" t="s">
        <v>97</v>
      </c>
      <c r="D21" s="15" t="s">
        <v>80</v>
      </c>
      <c r="E21" s="15" t="s">
        <v>26</v>
      </c>
      <c r="F21" s="15" t="s">
        <v>98</v>
      </c>
      <c r="G21" s="12">
        <v>74</v>
      </c>
      <c r="H21" s="12">
        <v>80</v>
      </c>
      <c r="I21" s="12">
        <f t="shared" si="0"/>
        <v>77</v>
      </c>
      <c r="J21" s="13">
        <v>92.53</v>
      </c>
      <c r="K21" s="12">
        <f t="shared" si="1"/>
        <v>84.765000000000001</v>
      </c>
      <c r="L21" s="16" t="s">
        <v>99</v>
      </c>
      <c r="M21" s="12">
        <v>10</v>
      </c>
      <c r="N21" s="12">
        <f>K21-M21</f>
        <v>74.765000000000001</v>
      </c>
      <c r="O21" s="12" t="s">
        <v>89</v>
      </c>
      <c r="P21" s="14"/>
    </row>
    <row r="22" spans="2:16" x14ac:dyDescent="0.25">
      <c r="B22" s="11" t="s">
        <v>101</v>
      </c>
      <c r="C22" s="11" t="s">
        <v>102</v>
      </c>
      <c r="D22" s="11" t="s">
        <v>33</v>
      </c>
      <c r="E22" s="11" t="s">
        <v>51</v>
      </c>
      <c r="F22" s="11" t="s">
        <v>103</v>
      </c>
      <c r="G22" s="12">
        <v>82</v>
      </c>
      <c r="H22" s="12">
        <v>70</v>
      </c>
      <c r="I22" s="12">
        <f t="shared" si="0"/>
        <v>76</v>
      </c>
      <c r="J22" s="13">
        <v>73.16</v>
      </c>
      <c r="K22" s="12">
        <f t="shared" si="1"/>
        <v>74.58</v>
      </c>
      <c r="L22" s="12" t="s">
        <v>47</v>
      </c>
      <c r="M22" s="12">
        <v>0</v>
      </c>
      <c r="N22" s="12">
        <f>K22+M22</f>
        <v>74.58</v>
      </c>
      <c r="O22" s="12" t="s">
        <v>95</v>
      </c>
      <c r="P22" s="14"/>
    </row>
    <row r="23" spans="2:16" ht="30" x14ac:dyDescent="0.25">
      <c r="B23" s="15" t="s">
        <v>105</v>
      </c>
      <c r="C23" s="15" t="s">
        <v>106</v>
      </c>
      <c r="D23" s="15" t="s">
        <v>107</v>
      </c>
      <c r="E23" s="15" t="s">
        <v>18</v>
      </c>
      <c r="F23" s="15" t="s">
        <v>19</v>
      </c>
      <c r="G23" s="12">
        <v>66</v>
      </c>
      <c r="H23" s="12">
        <v>90</v>
      </c>
      <c r="I23" s="12">
        <f t="shared" si="0"/>
        <v>78</v>
      </c>
      <c r="J23" s="13">
        <v>71.06</v>
      </c>
      <c r="K23" s="12">
        <f t="shared" si="1"/>
        <v>74.53</v>
      </c>
      <c r="L23" s="16" t="s">
        <v>108</v>
      </c>
      <c r="M23" s="12">
        <v>0</v>
      </c>
      <c r="N23" s="12">
        <f xml:space="preserve"> K23-M23</f>
        <v>74.53</v>
      </c>
      <c r="O23" s="12" t="s">
        <v>100</v>
      </c>
      <c r="P23" s="14"/>
    </row>
    <row r="24" spans="2:16" x14ac:dyDescent="0.25">
      <c r="B24" s="11" t="s">
        <v>110</v>
      </c>
      <c r="C24" s="11" t="s">
        <v>111</v>
      </c>
      <c r="D24" s="11" t="s">
        <v>112</v>
      </c>
      <c r="E24" s="11" t="s">
        <v>51</v>
      </c>
      <c r="F24" s="11" t="s">
        <v>66</v>
      </c>
      <c r="G24" s="12">
        <v>66</v>
      </c>
      <c r="H24" s="12">
        <v>80</v>
      </c>
      <c r="I24" s="12">
        <f t="shared" si="0"/>
        <v>73</v>
      </c>
      <c r="J24" s="13">
        <v>93.93</v>
      </c>
      <c r="K24" s="12">
        <f t="shared" si="1"/>
        <v>83.465000000000003</v>
      </c>
      <c r="L24" s="12" t="s">
        <v>53</v>
      </c>
      <c r="M24" s="12">
        <v>10</v>
      </c>
      <c r="N24" s="12">
        <f>K24-M24</f>
        <v>73.465000000000003</v>
      </c>
      <c r="O24" s="12" t="s">
        <v>104</v>
      </c>
      <c r="P24" s="14"/>
    </row>
    <row r="25" spans="2:16" x14ac:dyDescent="0.25">
      <c r="B25" s="11" t="s">
        <v>114</v>
      </c>
      <c r="C25" s="11" t="s">
        <v>76</v>
      </c>
      <c r="D25" s="11" t="s">
        <v>17</v>
      </c>
      <c r="E25" s="11" t="s">
        <v>51</v>
      </c>
      <c r="F25" s="11" t="s">
        <v>66</v>
      </c>
      <c r="G25" s="12">
        <v>68</v>
      </c>
      <c r="H25" s="12">
        <v>85</v>
      </c>
      <c r="I25" s="12">
        <f t="shared" si="0"/>
        <v>76.5</v>
      </c>
      <c r="J25" s="13">
        <v>89.73</v>
      </c>
      <c r="K25" s="12">
        <f t="shared" si="1"/>
        <v>83.115000000000009</v>
      </c>
      <c r="L25" s="12" t="s">
        <v>53</v>
      </c>
      <c r="M25" s="12">
        <v>10</v>
      </c>
      <c r="N25" s="12">
        <f>K25-M25</f>
        <v>73.115000000000009</v>
      </c>
      <c r="O25" s="12" t="s">
        <v>109</v>
      </c>
      <c r="P25" s="14"/>
    </row>
    <row r="26" spans="2:16" ht="30" x14ac:dyDescent="0.25">
      <c r="B26" s="15" t="s">
        <v>116</v>
      </c>
      <c r="C26" s="15" t="s">
        <v>117</v>
      </c>
      <c r="D26" s="15" t="s">
        <v>46</v>
      </c>
      <c r="E26" s="15" t="s">
        <v>18</v>
      </c>
      <c r="F26" s="15" t="s">
        <v>19</v>
      </c>
      <c r="G26" s="12">
        <v>68</v>
      </c>
      <c r="H26" s="12">
        <v>70</v>
      </c>
      <c r="I26" s="12">
        <f t="shared" si="0"/>
        <v>69</v>
      </c>
      <c r="J26" s="13">
        <v>70.599999999999994</v>
      </c>
      <c r="K26" s="12">
        <f t="shared" si="1"/>
        <v>69.8</v>
      </c>
      <c r="L26" s="16" t="s">
        <v>108</v>
      </c>
      <c r="M26" s="12">
        <v>0</v>
      </c>
      <c r="N26" s="12">
        <f>K26+M26</f>
        <v>69.8</v>
      </c>
      <c r="O26" s="12" t="s">
        <v>113</v>
      </c>
      <c r="P26" s="14"/>
    </row>
    <row r="27" spans="2:16" x14ac:dyDescent="0.25">
      <c r="B27" s="11" t="s">
        <v>119</v>
      </c>
      <c r="C27" s="11" t="s">
        <v>120</v>
      </c>
      <c r="D27" s="11" t="s">
        <v>121</v>
      </c>
      <c r="E27" s="11" t="s">
        <v>122</v>
      </c>
      <c r="F27" s="11" t="s">
        <v>123</v>
      </c>
      <c r="G27" s="12">
        <v>70</v>
      </c>
      <c r="H27" s="12">
        <v>100</v>
      </c>
      <c r="I27" s="12">
        <f t="shared" si="0"/>
        <v>85</v>
      </c>
      <c r="J27" s="13">
        <v>73.400000000000006</v>
      </c>
      <c r="K27" s="12">
        <f t="shared" si="1"/>
        <v>79.2</v>
      </c>
      <c r="L27" s="12" t="s">
        <v>53</v>
      </c>
      <c r="M27" s="12">
        <v>10</v>
      </c>
      <c r="N27" s="12">
        <f>K27-M27</f>
        <v>69.2</v>
      </c>
      <c r="O27" s="12" t="s">
        <v>115</v>
      </c>
      <c r="P27" s="14"/>
    </row>
    <row r="28" spans="2:16" x14ac:dyDescent="0.25">
      <c r="B28" s="11" t="s">
        <v>125</v>
      </c>
      <c r="C28" s="11" t="s">
        <v>76</v>
      </c>
      <c r="D28" s="11" t="s">
        <v>126</v>
      </c>
      <c r="E28" s="11" t="s">
        <v>18</v>
      </c>
      <c r="F28" s="11" t="s">
        <v>19</v>
      </c>
      <c r="G28" s="12">
        <v>72</v>
      </c>
      <c r="H28" s="12">
        <v>40</v>
      </c>
      <c r="I28" s="12">
        <f t="shared" si="0"/>
        <v>56</v>
      </c>
      <c r="J28" s="13">
        <v>82.03</v>
      </c>
      <c r="K28" s="12">
        <f t="shared" si="1"/>
        <v>69.015000000000001</v>
      </c>
      <c r="L28" s="12" t="s">
        <v>47</v>
      </c>
      <c r="M28" s="12">
        <v>0</v>
      </c>
      <c r="N28" s="12">
        <f>K28+M28</f>
        <v>69.015000000000001</v>
      </c>
      <c r="O28" s="12" t="s">
        <v>118</v>
      </c>
      <c r="P28" s="14"/>
    </row>
    <row r="29" spans="2:16" x14ac:dyDescent="0.25">
      <c r="B29" s="11" t="s">
        <v>128</v>
      </c>
      <c r="C29" s="11" t="s">
        <v>129</v>
      </c>
      <c r="D29" s="11" t="s">
        <v>130</v>
      </c>
      <c r="E29" s="11" t="s">
        <v>18</v>
      </c>
      <c r="F29" s="11" t="s">
        <v>19</v>
      </c>
      <c r="G29" s="12">
        <v>62</v>
      </c>
      <c r="H29" s="12">
        <v>50</v>
      </c>
      <c r="I29" s="12">
        <f t="shared" si="0"/>
        <v>56</v>
      </c>
      <c r="J29" s="13">
        <v>80.86</v>
      </c>
      <c r="K29" s="12">
        <f t="shared" si="1"/>
        <v>68.430000000000007</v>
      </c>
      <c r="L29" s="12" t="s">
        <v>47</v>
      </c>
      <c r="M29" s="12">
        <v>0</v>
      </c>
      <c r="N29" s="12">
        <f>K29+M29</f>
        <v>68.430000000000007</v>
      </c>
      <c r="O29" s="12" t="s">
        <v>124</v>
      </c>
      <c r="P29" s="14"/>
    </row>
    <row r="30" spans="2:16" x14ac:dyDescent="0.25">
      <c r="B30" s="11" t="s">
        <v>132</v>
      </c>
      <c r="C30" s="11" t="s">
        <v>133</v>
      </c>
      <c r="D30" s="11" t="s">
        <v>134</v>
      </c>
      <c r="E30" s="11" t="s">
        <v>18</v>
      </c>
      <c r="F30" s="11" t="s">
        <v>19</v>
      </c>
      <c r="G30" s="12">
        <v>74</v>
      </c>
      <c r="H30" s="12">
        <v>60</v>
      </c>
      <c r="I30" s="12">
        <f t="shared" si="0"/>
        <v>67</v>
      </c>
      <c r="J30" s="13">
        <v>67.8</v>
      </c>
      <c r="K30" s="12">
        <f t="shared" si="1"/>
        <v>67.400000000000006</v>
      </c>
      <c r="L30" s="12" t="s">
        <v>47</v>
      </c>
      <c r="M30" s="12">
        <v>0</v>
      </c>
      <c r="N30" s="12">
        <f xml:space="preserve"> K30+M30</f>
        <v>67.400000000000006</v>
      </c>
      <c r="O30" s="12" t="s">
        <v>127</v>
      </c>
      <c r="P30" s="14"/>
    </row>
    <row r="31" spans="2:16" x14ac:dyDescent="0.25">
      <c r="B31" s="11" t="s">
        <v>136</v>
      </c>
      <c r="C31" s="11" t="s">
        <v>137</v>
      </c>
      <c r="D31" s="11" t="s">
        <v>138</v>
      </c>
      <c r="E31" s="11" t="s">
        <v>139</v>
      </c>
      <c r="F31" s="11" t="s">
        <v>140</v>
      </c>
      <c r="G31" s="12">
        <v>72</v>
      </c>
      <c r="H31" s="12">
        <v>45</v>
      </c>
      <c r="I31" s="12">
        <f t="shared" si="0"/>
        <v>58.5</v>
      </c>
      <c r="J31" s="13">
        <v>75.260000000000005</v>
      </c>
      <c r="K31" s="12">
        <f t="shared" si="1"/>
        <v>66.88</v>
      </c>
      <c r="L31" s="12" t="s">
        <v>47</v>
      </c>
      <c r="M31" s="12">
        <v>0</v>
      </c>
      <c r="N31" s="12">
        <f>K31+M31</f>
        <v>66.88</v>
      </c>
      <c r="O31" s="12" t="s">
        <v>131</v>
      </c>
      <c r="P31" s="14"/>
    </row>
    <row r="32" spans="2:16" x14ac:dyDescent="0.25">
      <c r="B32" s="11" t="s">
        <v>142</v>
      </c>
      <c r="C32" s="11" t="s">
        <v>32</v>
      </c>
      <c r="D32" s="11" t="s">
        <v>61</v>
      </c>
      <c r="E32" s="11" t="s">
        <v>82</v>
      </c>
      <c r="F32" s="11" t="s">
        <v>143</v>
      </c>
      <c r="G32" s="12">
        <v>64</v>
      </c>
      <c r="H32" s="12">
        <v>90</v>
      </c>
      <c r="I32" s="12">
        <f t="shared" si="0"/>
        <v>77</v>
      </c>
      <c r="J32" s="13">
        <v>75.959999999999994</v>
      </c>
      <c r="K32" s="12">
        <f t="shared" si="1"/>
        <v>76.47999999999999</v>
      </c>
      <c r="L32" s="12" t="s">
        <v>144</v>
      </c>
      <c r="M32" s="12">
        <v>10</v>
      </c>
      <c r="N32" s="12">
        <f>K32-M32</f>
        <v>66.47999999999999</v>
      </c>
      <c r="O32" s="12" t="s">
        <v>135</v>
      </c>
      <c r="P32" s="14"/>
    </row>
    <row r="33" spans="2:16" x14ac:dyDescent="0.25">
      <c r="B33" s="11" t="s">
        <v>146</v>
      </c>
      <c r="C33" s="11" t="s">
        <v>147</v>
      </c>
      <c r="D33" s="11" t="s">
        <v>148</v>
      </c>
      <c r="E33" s="11" t="s">
        <v>18</v>
      </c>
      <c r="F33" s="11" t="s">
        <v>19</v>
      </c>
      <c r="G33" s="12">
        <v>66</v>
      </c>
      <c r="H33" s="12">
        <v>100</v>
      </c>
      <c r="I33" s="12">
        <f t="shared" si="0"/>
        <v>83</v>
      </c>
      <c r="J33" s="13">
        <v>67.56</v>
      </c>
      <c r="K33" s="12">
        <f t="shared" si="1"/>
        <v>75.28</v>
      </c>
      <c r="L33" s="12" t="s">
        <v>149</v>
      </c>
      <c r="M33" s="12">
        <v>10</v>
      </c>
      <c r="N33" s="12">
        <f>K33-M33</f>
        <v>65.28</v>
      </c>
      <c r="O33" s="12" t="s">
        <v>141</v>
      </c>
      <c r="P33" s="14"/>
    </row>
    <row r="34" spans="2:16" x14ac:dyDescent="0.25">
      <c r="B34" s="11" t="s">
        <v>150</v>
      </c>
      <c r="C34" s="11" t="s">
        <v>151</v>
      </c>
      <c r="D34" s="11" t="s">
        <v>152</v>
      </c>
      <c r="E34" s="11" t="s">
        <v>51</v>
      </c>
      <c r="F34" s="11" t="s">
        <v>66</v>
      </c>
      <c r="G34" s="12">
        <v>70</v>
      </c>
      <c r="H34" s="12">
        <v>60</v>
      </c>
      <c r="I34" s="12">
        <f t="shared" si="0"/>
        <v>65</v>
      </c>
      <c r="J34" s="13">
        <v>72.7</v>
      </c>
      <c r="K34" s="12">
        <f t="shared" si="1"/>
        <v>68.849999999999994</v>
      </c>
      <c r="L34" s="12" t="s">
        <v>53</v>
      </c>
      <c r="M34" s="12">
        <v>10</v>
      </c>
      <c r="N34" s="12">
        <f xml:space="preserve"> K34-M34</f>
        <v>58.849999999999994</v>
      </c>
      <c r="O34" s="12" t="s">
        <v>145</v>
      </c>
      <c r="P34" s="14"/>
    </row>
  </sheetData>
  <mergeCells count="1">
    <mergeCell ref="B2:P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2023-04-07T14:11:28Z</dcterms:created>
  <dcterms:modified xsi:type="dcterms:W3CDTF">2023-05-02T11:25:12Z</dcterms:modified>
</cp:coreProperties>
</file>